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 refMode="R1C1"/>
</workbook>
</file>

<file path=xl/calcChain.xml><?xml version="1.0" encoding="utf-8"?>
<calcChain xmlns="http://schemas.openxmlformats.org/spreadsheetml/2006/main">
  <c r="I8" i="1"/>
  <c r="L8"/>
  <c r="I9"/>
  <c r="L9"/>
  <c r="I10"/>
  <c r="L10"/>
  <c r="I11"/>
  <c r="L11"/>
  <c r="I12"/>
  <c r="L12"/>
  <c r="I13"/>
  <c r="L13"/>
  <c r="I14"/>
  <c r="L14"/>
  <c r="I15"/>
  <c r="L15"/>
  <c r="I16"/>
  <c r="L16"/>
  <c r="I17"/>
  <c r="L17"/>
  <c r="I18"/>
  <c r="L18"/>
  <c r="I19"/>
  <c r="L19"/>
  <c r="I20"/>
  <c r="L20"/>
  <c r="I21"/>
  <c r="L21"/>
  <c r="I22"/>
  <c r="L22"/>
  <c r="I23"/>
  <c r="L23"/>
  <c r="I24"/>
  <c r="L24"/>
  <c r="I25"/>
  <c r="L25"/>
  <c r="I26"/>
  <c r="L26"/>
  <c r="I27"/>
  <c r="L27"/>
  <c r="I28"/>
  <c r="L28"/>
  <c r="I29"/>
  <c r="L29"/>
  <c r="I30"/>
  <c r="L30"/>
  <c r="I31"/>
  <c r="L31"/>
  <c r="I32"/>
  <c r="L32"/>
  <c r="I33"/>
  <c r="L33"/>
  <c r="I34"/>
  <c r="L34"/>
  <c r="I35"/>
  <c r="L35"/>
  <c r="I36"/>
  <c r="L36"/>
  <c r="I37"/>
  <c r="L37"/>
  <c r="I38"/>
  <c r="L38"/>
  <c r="I39"/>
  <c r="L39"/>
  <c r="I40"/>
  <c r="L40"/>
  <c r="I41"/>
  <c r="L41"/>
  <c r="I42"/>
  <c r="L42"/>
  <c r="I43"/>
  <c r="L43"/>
  <c r="I44"/>
  <c r="L44"/>
  <c r="I45"/>
  <c r="L45"/>
  <c r="I46"/>
  <c r="L46"/>
  <c r="I47"/>
  <c r="L47"/>
  <c r="I48"/>
  <c r="L48"/>
  <c r="I49"/>
  <c r="I50"/>
  <c r="I51"/>
  <c r="L51"/>
  <c r="I52"/>
  <c r="L52"/>
  <c r="I53"/>
  <c r="L53"/>
  <c r="I54"/>
  <c r="L54"/>
  <c r="I55"/>
  <c r="L55"/>
  <c r="I56"/>
  <c r="L56"/>
  <c r="I57"/>
  <c r="L57"/>
  <c r="I58"/>
  <c r="L58"/>
  <c r="I59"/>
  <c r="L59"/>
  <c r="I60"/>
  <c r="L60"/>
  <c r="I61"/>
  <c r="L61"/>
  <c r="I62"/>
  <c r="L62"/>
  <c r="I63"/>
  <c r="L63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I74"/>
  <c r="L74"/>
  <c r="I75"/>
  <c r="L75"/>
  <c r="I76"/>
  <c r="L76"/>
  <c r="I77"/>
  <c r="L77"/>
  <c r="I78"/>
  <c r="L78"/>
</calcChain>
</file>

<file path=xl/sharedStrings.xml><?xml version="1.0" encoding="utf-8"?>
<sst xmlns="http://schemas.openxmlformats.org/spreadsheetml/2006/main" count="379" uniqueCount="135">
  <si>
    <t>Распределение расходов бюджета  по ведомственной структуре расходов бюджета Нижнегорского сельского поселения Нижнегорского района Республики Крым на плановый период 2019 и 2020  годов</t>
  </si>
  <si>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</si>
  <si>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</si>
  <si>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</si>
  <si>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</si>
  <si>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</si>
  <si>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</si>
  <si>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</si>
  <si>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</si>
  <si>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</si>
  <si>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</si>
  <si>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</si>
  <si>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</si>
  <si>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</si>
  <si>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</si>
  <si>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Администрация Нижнегорского сельского поселения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</si>
  <si>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</si>
  <si>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</si>
  <si>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</si>
  <si>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</si>
  <si>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</si>
  <si>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"</t>
  </si>
  <si>
    <t>0800000000</t>
  </si>
  <si>
    <t>Расходы на обеспечение деятельности председателя Нижнегорского с/с в рамках муниципальной программы"Обеспечение деятельности администрации Нижнегорского сельского поселения Нижнегорского района Респ. Крым по решению вопросов местного значения "</t>
  </si>
  <si>
    <t>0801000000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</si>
  <si>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</si>
  <si>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>080100019О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</si>
  <si>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</si>
  <si>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</si>
  <si>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</si>
  <si>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</si>
  <si>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</si>
  <si>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1002071400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</si>
  <si>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</si>
  <si>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</si>
  <si>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администрации Нижнегорского сельского поселения в рамках муниц.программы"Обеспечение деят-ти администрации Нижнегорского с/п Нижнегорского района Респ.Крым по решению вопросов местного значения "</t>
  </si>
  <si>
    <t>0802000000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</si>
  <si>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администрации Нижнегорского сельского поселения </t>
  </si>
  <si>
    <t>0802000190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</si>
  <si>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</si>
  <si>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</si>
  <si>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</si>
  <si>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</si>
  <si>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на осуществление переданных полномочий поселений в бюджет Нижнегорского района</t>
  </si>
  <si>
    <t>1100000000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</si>
  <si>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</si>
  <si>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1100000191</t>
  </si>
  <si>
    <t>Иные межбюджетные трансферты</t>
  </si>
  <si>
    <t>540</t>
  </si>
  <si>
    <t>НАЦИОНАЛЬНАЯ ЭКОНОМИКА</t>
  </si>
  <si>
    <t>0400</t>
  </si>
  <si>
    <t>Другие вопросы в области национальной экономики</t>
  </si>
  <si>
    <t>0412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</si>
  <si>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</si>
  <si>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0700000000</t>
  </si>
  <si>
    <t xml:space="preserve">Мероприятия на обеспечение деятельности и оказание услуг по проведению инвентаризации и разграничению земель </t>
  </si>
  <si>
    <t>0701000000</t>
  </si>
  <si>
    <t>0701001590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</si>
  <si>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</si>
  <si>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</si>
  <si>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</si>
  <si>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</si>
  <si>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"Жилищный фонд поселка "</t>
  </si>
  <si>
    <t>0600000000</t>
  </si>
  <si>
    <t>Мероприятия на обеспечение деятельности по содержанию жилищного хозяйства сельского поселения</t>
  </si>
  <si>
    <t>0601000000</t>
  </si>
  <si>
    <t>Расходы на обеспечение деятельности по содержанию жилищного хозяйства сельского поселения</t>
  </si>
  <si>
    <t>0601006590</t>
  </si>
  <si>
    <t>Формирование фонда капитального ремонта жилого  фонда, находящегося в муниципальной собственности поселения</t>
  </si>
  <si>
    <t>1500000000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</si>
  <si>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</si>
  <si>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1500006590</t>
  </si>
  <si>
    <t>Коммунальное хозяйство</t>
  </si>
  <si>
    <t>0502</t>
  </si>
  <si>
    <t>Муниципальная программа "Развитие водоснабжения и водоотведения в п.Нижнегорский"</t>
  </si>
  <si>
    <t>0200000000</t>
  </si>
  <si>
    <t xml:space="preserve">Мероприятия  на обеспечение деятельности  и оказания услуг по содержанию водопроводно-канализационного хозяйства </t>
  </si>
  <si>
    <t>0201000000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</si>
  <si>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</si>
  <si>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0201002590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</si>
  <si>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</si>
  <si>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02010S2990</t>
  </si>
  <si>
    <t>Благоустройство</t>
  </si>
  <si>
    <t>0503</t>
  </si>
  <si>
    <t>Муниципальная программа "Благоустройство поселка Нижнегорский"</t>
  </si>
  <si>
    <t>0300000000</t>
  </si>
  <si>
    <t>Подпрограмма "Благоустройство мест общего пользования и отдых Нижнегорцев" муниципальной программы "Благоустройство поселка Нижнегорский"</t>
  </si>
  <si>
    <t>0310000000</t>
  </si>
  <si>
    <t xml:space="preserve">Мероприятия на  оказание услуг по благоустройству населенного пункта </t>
  </si>
  <si>
    <t>0311000000</t>
  </si>
  <si>
    <t xml:space="preserve">Расходы на проведение мероприятий   и оказания услуг по благоустройству населенного пункта </t>
  </si>
  <si>
    <t>0311003590</t>
  </si>
  <si>
    <t>Подпрограмма "Выполнение муниципального задания МБУ "Озеленение и благоустройство"</t>
  </si>
  <si>
    <t>0320000000</t>
  </si>
  <si>
    <t>Мероприятия  на  оказание услуг по благоустройству населенного пункта МБУ "Озеленение и благоустройство"</t>
  </si>
  <si>
    <t>0321000000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</si>
  <si>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</si>
  <si>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0321003590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</si>
  <si>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</si>
  <si>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</si>
  <si>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</si>
  <si>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</si>
  <si>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</si>
  <si>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</si>
  <si>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1200000000</t>
  </si>
  <si>
    <t>Расходы на осуществление переданных полномочий поселений в бюджет Нижнегорского района на библиотеки в рамках непрограммного направления расходов</t>
  </si>
  <si>
    <t>1200011591</t>
  </si>
  <si>
    <t>Другие вопросы в области культуры, кинематографии</t>
  </si>
  <si>
    <t>0804</t>
  </si>
  <si>
    <t>Муниципальная программа "Обеспечение культурно-досуговыми мероприятиями население п.Нижнегорский"</t>
  </si>
  <si>
    <t>0400000000</t>
  </si>
  <si>
    <t>Мероприятия на органицацию и проведение культурно-досуговых мероприятий в п.Нижнегорский</t>
  </si>
  <si>
    <t>0401000000</t>
  </si>
  <si>
    <t>Расходы на органицацию и проведение культурно-досуговых мероприятий в п.Нижнегорский</t>
  </si>
  <si>
    <t>0401004590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</si>
  <si>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</si>
  <si>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</si>
  <si>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</si>
  <si>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</si>
  <si>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малообеспеченных слоев населения п.Нижнегорский"</t>
  </si>
  <si>
    <t>0500000000</t>
  </si>
  <si>
    <t>Мероприятия  на предоставление мер социальной поддержки отдельным категориям граждан сельского поселения</t>
  </si>
  <si>
    <t>0510000000</t>
  </si>
  <si>
    <t>Мероприятия на предоставление мер социальной поддержки отдельным категориям граждан сельского поселения</t>
  </si>
  <si>
    <t>0510900000</t>
  </si>
  <si>
    <t>Расходы на предоставление мер социальной поддержки отдельным категориям граждан сельского поселения</t>
  </si>
  <si>
    <t>0510900590</t>
  </si>
  <si>
    <t>Социальные выплаты гражданам, кроме публичных нормативных социальных выплат</t>
  </si>
  <si>
    <t>320</t>
  </si>
  <si>
    <t>Итого</t>
  </si>
  <si>
    <t>Сумма</t>
  </si>
  <si>
    <t>2019 год</t>
  </si>
  <si>
    <t>2020 год</t>
  </si>
  <si>
    <t xml:space="preserve">                                                       Приложение № 6-А                                                         к решению Нижнегорского сельского совета Нижнегороского района Республики Крым                  от _________2017 года №_____" О бюджете Нижнегорского сельского поселения Нижнегорского района Республики Крым на 2018 год и плановый период 2019 и 2020 годов"</t>
  </si>
  <si>
    <t>(рублей)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</si>
</sst>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4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W84"/>
  <sheetViews>
    <sheetView tabSelected="1" workbookViewId="0">
      <selection activeCell="A2" sqref="A2:I2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5.7109375" style="1" customWidth="1"/>
    <col min="12" max="12" width="3.7109375" style="1" customWidth="1"/>
    <col min="13" max="13" width="11.7109375" style="1" customWidth="1"/>
    <col min="14" max="14" width="0.140625" customWidth="1"/>
    <col min="15" max="23" width="8.85546875" hidden="1" customWidth="1"/>
  </cols>
  <sheetData>
    <row r="1" spans="1:23" ht="96" customHeight="1">
      <c r="G1" s="23" t="s">
        <v>133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" customFormat="1" ht="61.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 t="s">
        <v>1</v>
      </c>
      <c r="K2" s="6"/>
      <c r="L2" s="6"/>
      <c r="M2" s="6"/>
    </row>
    <row r="3" spans="1:23" s="1" customFormat="1" ht="13.9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3" s="1" customFormat="1" ht="13.9" customHeight="1" thickBot="1">
      <c r="A4" s="8" t="s">
        <v>134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3" s="1" customFormat="1" ht="13.9" customHeight="1" thickBot="1">
      <c r="A5" s="9" t="s">
        <v>2</v>
      </c>
      <c r="B5" s="9"/>
      <c r="C5" s="9" t="s">
        <v>3</v>
      </c>
      <c r="D5" s="9"/>
      <c r="E5" s="9"/>
      <c r="F5" s="9"/>
      <c r="G5" s="9"/>
      <c r="H5" s="9"/>
      <c r="I5" s="11" t="s">
        <v>130</v>
      </c>
      <c r="J5" s="11"/>
      <c r="K5" s="11"/>
      <c r="L5" s="11"/>
      <c r="M5" s="11"/>
    </row>
    <row r="6" spans="1:23" s="1" customFormat="1" ht="25.15" customHeight="1">
      <c r="A6" s="9"/>
      <c r="B6" s="9"/>
      <c r="C6" s="10" t="s">
        <v>4</v>
      </c>
      <c r="D6" s="10"/>
      <c r="E6" s="10"/>
      <c r="F6" s="2" t="s">
        <v>5</v>
      </c>
      <c r="G6" s="2" t="s">
        <v>6</v>
      </c>
      <c r="H6" s="2" t="s">
        <v>7</v>
      </c>
      <c r="I6" s="10" t="s">
        <v>131</v>
      </c>
      <c r="J6" s="10"/>
      <c r="K6" s="10"/>
      <c r="L6" s="12" t="s">
        <v>132</v>
      </c>
      <c r="M6" s="12"/>
    </row>
    <row r="7" spans="1:23" s="1" customFormat="1" ht="13.9" customHeight="1">
      <c r="A7" s="13" t="s">
        <v>8</v>
      </c>
      <c r="B7" s="13"/>
      <c r="C7" s="13" t="s">
        <v>9</v>
      </c>
      <c r="D7" s="13"/>
      <c r="E7" s="13"/>
      <c r="F7" s="3" t="s">
        <v>10</v>
      </c>
      <c r="G7" s="3" t="s">
        <v>11</v>
      </c>
      <c r="H7" s="3" t="s">
        <v>12</v>
      </c>
      <c r="I7" s="13" t="s">
        <v>13</v>
      </c>
      <c r="J7" s="13"/>
      <c r="K7" s="13"/>
      <c r="L7" s="14" t="s">
        <v>14</v>
      </c>
      <c r="M7" s="14"/>
    </row>
    <row r="8" spans="1:23" s="1" customFormat="1" ht="13.9" customHeight="1">
      <c r="A8" s="15" t="s">
        <v>15</v>
      </c>
      <c r="B8" s="15"/>
      <c r="C8" s="16" t="s">
        <v>16</v>
      </c>
      <c r="D8" s="16"/>
      <c r="E8" s="16"/>
      <c r="F8" s="4" t="s">
        <v>1</v>
      </c>
      <c r="G8" s="4" t="s">
        <v>1</v>
      </c>
      <c r="H8" s="4" t="s">
        <v>1</v>
      </c>
      <c r="I8" s="17">
        <f>32854583</f>
        <v>32854583</v>
      </c>
      <c r="J8" s="17"/>
      <c r="K8" s="17"/>
      <c r="L8" s="18">
        <f>18944403</f>
        <v>18944403</v>
      </c>
      <c r="M8" s="18"/>
    </row>
    <row r="9" spans="1:23" s="1" customFormat="1" ht="13.9" customHeight="1">
      <c r="A9" s="15" t="s">
        <v>17</v>
      </c>
      <c r="B9" s="15"/>
      <c r="C9" s="16" t="s">
        <v>16</v>
      </c>
      <c r="D9" s="16"/>
      <c r="E9" s="16"/>
      <c r="F9" s="4" t="s">
        <v>18</v>
      </c>
      <c r="G9" s="4" t="s">
        <v>1</v>
      </c>
      <c r="H9" s="4" t="s">
        <v>1</v>
      </c>
      <c r="I9" s="17">
        <f>5640340</f>
        <v>5640340</v>
      </c>
      <c r="J9" s="17"/>
      <c r="K9" s="17"/>
      <c r="L9" s="18">
        <f>5645340</f>
        <v>5645340</v>
      </c>
      <c r="M9" s="18"/>
    </row>
    <row r="10" spans="1:23" s="1" customFormat="1" ht="34.15" customHeight="1">
      <c r="A10" s="15" t="s">
        <v>19</v>
      </c>
      <c r="B10" s="15"/>
      <c r="C10" s="16" t="s">
        <v>16</v>
      </c>
      <c r="D10" s="16"/>
      <c r="E10" s="16"/>
      <c r="F10" s="4" t="s">
        <v>20</v>
      </c>
      <c r="G10" s="4" t="s">
        <v>1</v>
      </c>
      <c r="H10" s="4" t="s">
        <v>1</v>
      </c>
      <c r="I10" s="17">
        <f>710840</f>
        <v>710840</v>
      </c>
      <c r="J10" s="17"/>
      <c r="K10" s="17"/>
      <c r="L10" s="18">
        <f>710840</f>
        <v>710840</v>
      </c>
      <c r="M10" s="18"/>
    </row>
    <row r="11" spans="1:23" s="1" customFormat="1" ht="45" customHeight="1">
      <c r="A11" s="15" t="s">
        <v>21</v>
      </c>
      <c r="B11" s="15"/>
      <c r="C11" s="16" t="s">
        <v>16</v>
      </c>
      <c r="D11" s="16"/>
      <c r="E11" s="16"/>
      <c r="F11" s="4" t="s">
        <v>20</v>
      </c>
      <c r="G11" s="4" t="s">
        <v>22</v>
      </c>
      <c r="H11" s="4" t="s">
        <v>1</v>
      </c>
      <c r="I11" s="17">
        <f>710840</f>
        <v>710840</v>
      </c>
      <c r="J11" s="17"/>
      <c r="K11" s="17"/>
      <c r="L11" s="18">
        <f>710840</f>
        <v>710840</v>
      </c>
      <c r="M11" s="18"/>
    </row>
    <row r="12" spans="1:23" s="1" customFormat="1" ht="66" customHeight="1">
      <c r="A12" s="15" t="s">
        <v>23</v>
      </c>
      <c r="B12" s="15"/>
      <c r="C12" s="16" t="s">
        <v>16</v>
      </c>
      <c r="D12" s="16"/>
      <c r="E12" s="16"/>
      <c r="F12" s="4" t="s">
        <v>20</v>
      </c>
      <c r="G12" s="4" t="s">
        <v>24</v>
      </c>
      <c r="H12" s="4" t="s">
        <v>1</v>
      </c>
      <c r="I12" s="17">
        <f>710840</f>
        <v>710840</v>
      </c>
      <c r="J12" s="17"/>
      <c r="K12" s="17"/>
      <c r="L12" s="18">
        <f>710840</f>
        <v>710840</v>
      </c>
      <c r="M12" s="18"/>
    </row>
    <row r="13" spans="1:23" s="1" customFormat="1" ht="55.15" customHeight="1">
      <c r="A13" s="15" t="s">
        <v>25</v>
      </c>
      <c r="B13" s="15"/>
      <c r="C13" s="16" t="s">
        <v>16</v>
      </c>
      <c r="D13" s="16"/>
      <c r="E13" s="16"/>
      <c r="F13" s="4" t="s">
        <v>20</v>
      </c>
      <c r="G13" s="4" t="s">
        <v>26</v>
      </c>
      <c r="H13" s="4" t="s">
        <v>1</v>
      </c>
      <c r="I13" s="17">
        <f>710840</f>
        <v>710840</v>
      </c>
      <c r="J13" s="17"/>
      <c r="K13" s="17"/>
      <c r="L13" s="18">
        <f>710840</f>
        <v>710840</v>
      </c>
      <c r="M13" s="18"/>
    </row>
    <row r="14" spans="1:23" s="1" customFormat="1" ht="24" customHeight="1">
      <c r="A14" s="15" t="s">
        <v>27</v>
      </c>
      <c r="B14" s="15"/>
      <c r="C14" s="16" t="s">
        <v>16</v>
      </c>
      <c r="D14" s="16"/>
      <c r="E14" s="16"/>
      <c r="F14" s="4" t="s">
        <v>20</v>
      </c>
      <c r="G14" s="4" t="s">
        <v>26</v>
      </c>
      <c r="H14" s="4" t="s">
        <v>28</v>
      </c>
      <c r="I14" s="17">
        <f>710840</f>
        <v>710840</v>
      </c>
      <c r="J14" s="17"/>
      <c r="K14" s="17"/>
      <c r="L14" s="18">
        <f>710840</f>
        <v>710840</v>
      </c>
      <c r="M14" s="18"/>
    </row>
    <row r="15" spans="1:23" s="1" customFormat="1" ht="45" customHeight="1">
      <c r="A15" s="15" t="s">
        <v>29</v>
      </c>
      <c r="B15" s="15"/>
      <c r="C15" s="16" t="s">
        <v>16</v>
      </c>
      <c r="D15" s="16"/>
      <c r="E15" s="16"/>
      <c r="F15" s="4" t="s">
        <v>30</v>
      </c>
      <c r="G15" s="4" t="s">
        <v>1</v>
      </c>
      <c r="H15" s="4" t="s">
        <v>1</v>
      </c>
      <c r="I15" s="17">
        <f>4757555</f>
        <v>4757555</v>
      </c>
      <c r="J15" s="17"/>
      <c r="K15" s="17"/>
      <c r="L15" s="18">
        <f>4762555</f>
        <v>4762555</v>
      </c>
      <c r="M15" s="18"/>
    </row>
    <row r="16" spans="1:23" s="1" customFormat="1" ht="45" customHeight="1">
      <c r="A16" s="15" t="s">
        <v>29</v>
      </c>
      <c r="B16" s="15"/>
      <c r="C16" s="16" t="s">
        <v>16</v>
      </c>
      <c r="D16" s="16"/>
      <c r="E16" s="16"/>
      <c r="F16" s="4" t="s">
        <v>30</v>
      </c>
      <c r="G16" s="4" t="s">
        <v>1</v>
      </c>
      <c r="H16" s="4" t="s">
        <v>1</v>
      </c>
      <c r="I16" s="17">
        <f>5003</f>
        <v>5003</v>
      </c>
      <c r="J16" s="17"/>
      <c r="K16" s="17"/>
      <c r="L16" s="18">
        <f>5003</f>
        <v>5003</v>
      </c>
      <c r="M16" s="18"/>
    </row>
    <row r="17" spans="1:13" s="1" customFormat="1" ht="55.15" customHeight="1">
      <c r="A17" s="15" t="s">
        <v>31</v>
      </c>
      <c r="B17" s="15"/>
      <c r="C17" s="16" t="s">
        <v>16</v>
      </c>
      <c r="D17" s="16"/>
      <c r="E17" s="16"/>
      <c r="F17" s="4" t="s">
        <v>30</v>
      </c>
      <c r="G17" s="4" t="s">
        <v>32</v>
      </c>
      <c r="H17" s="4" t="s">
        <v>1</v>
      </c>
      <c r="I17" s="17">
        <f>5003</f>
        <v>5003</v>
      </c>
      <c r="J17" s="17"/>
      <c r="K17" s="17"/>
      <c r="L17" s="18">
        <f>5003</f>
        <v>5003</v>
      </c>
      <c r="M17" s="18"/>
    </row>
    <row r="18" spans="1:13" s="1" customFormat="1" ht="24" customHeight="1">
      <c r="A18" s="15" t="s">
        <v>33</v>
      </c>
      <c r="B18" s="15"/>
      <c r="C18" s="16" t="s">
        <v>16</v>
      </c>
      <c r="D18" s="16"/>
      <c r="E18" s="16"/>
      <c r="F18" s="4" t="s">
        <v>30</v>
      </c>
      <c r="G18" s="4" t="s">
        <v>32</v>
      </c>
      <c r="H18" s="4" t="s">
        <v>34</v>
      </c>
      <c r="I18" s="17">
        <f>5003</f>
        <v>5003</v>
      </c>
      <c r="J18" s="17"/>
      <c r="K18" s="17"/>
      <c r="L18" s="18">
        <f>5003</f>
        <v>5003</v>
      </c>
      <c r="M18" s="18"/>
    </row>
    <row r="19" spans="1:13" s="1" customFormat="1" ht="45" customHeight="1">
      <c r="A19" s="15" t="s">
        <v>21</v>
      </c>
      <c r="B19" s="15"/>
      <c r="C19" s="16" t="s">
        <v>16</v>
      </c>
      <c r="D19" s="16"/>
      <c r="E19" s="16"/>
      <c r="F19" s="4" t="s">
        <v>30</v>
      </c>
      <c r="G19" s="4" t="s">
        <v>22</v>
      </c>
      <c r="H19" s="4" t="s">
        <v>1</v>
      </c>
      <c r="I19" s="17">
        <f>4752552</f>
        <v>4752552</v>
      </c>
      <c r="J19" s="17"/>
      <c r="K19" s="17"/>
      <c r="L19" s="18">
        <f>4757552</f>
        <v>4757552</v>
      </c>
      <c r="M19" s="18"/>
    </row>
    <row r="20" spans="1:13" s="1" customFormat="1" ht="55.15" customHeight="1">
      <c r="A20" s="15" t="s">
        <v>35</v>
      </c>
      <c r="B20" s="15"/>
      <c r="C20" s="16" t="s">
        <v>16</v>
      </c>
      <c r="D20" s="16"/>
      <c r="E20" s="16"/>
      <c r="F20" s="4" t="s">
        <v>30</v>
      </c>
      <c r="G20" s="4" t="s">
        <v>36</v>
      </c>
      <c r="H20" s="4" t="s">
        <v>1</v>
      </c>
      <c r="I20" s="17">
        <f>4752552</f>
        <v>4752552</v>
      </c>
      <c r="J20" s="17"/>
      <c r="K20" s="17"/>
      <c r="L20" s="18">
        <f>4757552</f>
        <v>4757552</v>
      </c>
      <c r="M20" s="18"/>
    </row>
    <row r="21" spans="1:13" s="1" customFormat="1" ht="55.15" customHeight="1">
      <c r="A21" s="15" t="s">
        <v>37</v>
      </c>
      <c r="B21" s="15"/>
      <c r="C21" s="16" t="s">
        <v>16</v>
      </c>
      <c r="D21" s="16"/>
      <c r="E21" s="16"/>
      <c r="F21" s="4" t="s">
        <v>30</v>
      </c>
      <c r="G21" s="4" t="s">
        <v>38</v>
      </c>
      <c r="H21" s="4" t="s">
        <v>1</v>
      </c>
      <c r="I21" s="17">
        <f>4752552</f>
        <v>4752552</v>
      </c>
      <c r="J21" s="17"/>
      <c r="K21" s="17"/>
      <c r="L21" s="18">
        <f>4757552</f>
        <v>4757552</v>
      </c>
      <c r="M21" s="18"/>
    </row>
    <row r="22" spans="1:13" s="1" customFormat="1" ht="24" customHeight="1">
      <c r="A22" s="15" t="s">
        <v>27</v>
      </c>
      <c r="B22" s="15"/>
      <c r="C22" s="16" t="s">
        <v>16</v>
      </c>
      <c r="D22" s="16"/>
      <c r="E22" s="16"/>
      <c r="F22" s="4" t="s">
        <v>30</v>
      </c>
      <c r="G22" s="4" t="s">
        <v>38</v>
      </c>
      <c r="H22" s="4" t="s">
        <v>28</v>
      </c>
      <c r="I22" s="17">
        <f>3767782</f>
        <v>3767782</v>
      </c>
      <c r="J22" s="17"/>
      <c r="K22" s="17"/>
      <c r="L22" s="18">
        <f>3767782</f>
        <v>3767782</v>
      </c>
      <c r="M22" s="18"/>
    </row>
    <row r="23" spans="1:13" s="1" customFormat="1" ht="24" customHeight="1">
      <c r="A23" s="15" t="s">
        <v>33</v>
      </c>
      <c r="B23" s="15"/>
      <c r="C23" s="16" t="s">
        <v>16</v>
      </c>
      <c r="D23" s="16"/>
      <c r="E23" s="16"/>
      <c r="F23" s="4" t="s">
        <v>30</v>
      </c>
      <c r="G23" s="4" t="s">
        <v>38</v>
      </c>
      <c r="H23" s="4" t="s">
        <v>34</v>
      </c>
      <c r="I23" s="17">
        <f>883770</f>
        <v>883770</v>
      </c>
      <c r="J23" s="17"/>
      <c r="K23" s="17"/>
      <c r="L23" s="18">
        <f>888770</f>
        <v>888770</v>
      </c>
      <c r="M23" s="18"/>
    </row>
    <row r="24" spans="1:13" s="1" customFormat="1" ht="13.9" customHeight="1">
      <c r="A24" s="15" t="s">
        <v>39</v>
      </c>
      <c r="B24" s="15"/>
      <c r="C24" s="16" t="s">
        <v>16</v>
      </c>
      <c r="D24" s="16"/>
      <c r="E24" s="16"/>
      <c r="F24" s="4" t="s">
        <v>30</v>
      </c>
      <c r="G24" s="4" t="s">
        <v>38</v>
      </c>
      <c r="H24" s="4" t="s">
        <v>40</v>
      </c>
      <c r="I24" s="17">
        <f>101000</f>
        <v>101000</v>
      </c>
      <c r="J24" s="17"/>
      <c r="K24" s="17"/>
      <c r="L24" s="18">
        <f>101000</f>
        <v>101000</v>
      </c>
      <c r="M24" s="18"/>
    </row>
    <row r="25" spans="1:13" s="1" customFormat="1" ht="34.15" customHeight="1">
      <c r="A25" s="15" t="s">
        <v>41</v>
      </c>
      <c r="B25" s="15"/>
      <c r="C25" s="16" t="s">
        <v>16</v>
      </c>
      <c r="D25" s="16"/>
      <c r="E25" s="16"/>
      <c r="F25" s="4" t="s">
        <v>42</v>
      </c>
      <c r="G25" s="4" t="s">
        <v>1</v>
      </c>
      <c r="H25" s="4" t="s">
        <v>1</v>
      </c>
      <c r="I25" s="17">
        <f>171945</f>
        <v>171945</v>
      </c>
      <c r="J25" s="17"/>
      <c r="K25" s="17"/>
      <c r="L25" s="18">
        <f>171945</f>
        <v>171945</v>
      </c>
      <c r="M25" s="18"/>
    </row>
    <row r="26" spans="1:13" s="1" customFormat="1" ht="34.15" customHeight="1">
      <c r="A26" s="15" t="s">
        <v>43</v>
      </c>
      <c r="B26" s="15"/>
      <c r="C26" s="16" t="s">
        <v>16</v>
      </c>
      <c r="D26" s="16"/>
      <c r="E26" s="16"/>
      <c r="F26" s="4" t="s">
        <v>42</v>
      </c>
      <c r="G26" s="4" t="s">
        <v>44</v>
      </c>
      <c r="H26" s="4" t="s">
        <v>1</v>
      </c>
      <c r="I26" s="17">
        <f>171945</f>
        <v>171945</v>
      </c>
      <c r="J26" s="17"/>
      <c r="K26" s="17"/>
      <c r="L26" s="18">
        <f>171945</f>
        <v>171945</v>
      </c>
      <c r="M26" s="18"/>
    </row>
    <row r="27" spans="1:13" s="1" customFormat="1" ht="66" customHeight="1">
      <c r="A27" s="15" t="s">
        <v>45</v>
      </c>
      <c r="B27" s="15"/>
      <c r="C27" s="16" t="s">
        <v>16</v>
      </c>
      <c r="D27" s="16"/>
      <c r="E27" s="16"/>
      <c r="F27" s="4" t="s">
        <v>42</v>
      </c>
      <c r="G27" s="4" t="s">
        <v>46</v>
      </c>
      <c r="H27" s="4" t="s">
        <v>1</v>
      </c>
      <c r="I27" s="17">
        <f>171945</f>
        <v>171945</v>
      </c>
      <c r="J27" s="17"/>
      <c r="K27" s="17"/>
      <c r="L27" s="18">
        <f>171945</f>
        <v>171945</v>
      </c>
      <c r="M27" s="18"/>
    </row>
    <row r="28" spans="1:13" s="1" customFormat="1" ht="13.9" customHeight="1">
      <c r="A28" s="15" t="s">
        <v>47</v>
      </c>
      <c r="B28" s="15"/>
      <c r="C28" s="16" t="s">
        <v>16</v>
      </c>
      <c r="D28" s="16"/>
      <c r="E28" s="16"/>
      <c r="F28" s="4" t="s">
        <v>42</v>
      </c>
      <c r="G28" s="4" t="s">
        <v>46</v>
      </c>
      <c r="H28" s="4" t="s">
        <v>48</v>
      </c>
      <c r="I28" s="17">
        <f>171945</f>
        <v>171945</v>
      </c>
      <c r="J28" s="17"/>
      <c r="K28" s="17"/>
      <c r="L28" s="18">
        <f>171945</f>
        <v>171945</v>
      </c>
      <c r="M28" s="18"/>
    </row>
    <row r="29" spans="1:13" s="1" customFormat="1" ht="13.9" customHeight="1">
      <c r="A29" s="15" t="s">
        <v>49</v>
      </c>
      <c r="B29" s="15"/>
      <c r="C29" s="16" t="s">
        <v>16</v>
      </c>
      <c r="D29" s="16"/>
      <c r="E29" s="16"/>
      <c r="F29" s="4" t="s">
        <v>50</v>
      </c>
      <c r="G29" s="4" t="s">
        <v>1</v>
      </c>
      <c r="H29" s="4" t="s">
        <v>1</v>
      </c>
      <c r="I29" s="17">
        <f t="shared" ref="I29:I34" si="0">500000</f>
        <v>500000</v>
      </c>
      <c r="J29" s="17"/>
      <c r="K29" s="17"/>
      <c r="L29" s="18">
        <f t="shared" ref="L29:L34" si="1">500000</f>
        <v>500000</v>
      </c>
      <c r="M29" s="18"/>
    </row>
    <row r="30" spans="1:13" s="1" customFormat="1" ht="13.9" customHeight="1">
      <c r="A30" s="15" t="s">
        <v>51</v>
      </c>
      <c r="B30" s="15"/>
      <c r="C30" s="16" t="s">
        <v>16</v>
      </c>
      <c r="D30" s="16"/>
      <c r="E30" s="16"/>
      <c r="F30" s="4" t="s">
        <v>52</v>
      </c>
      <c r="G30" s="4" t="s">
        <v>1</v>
      </c>
      <c r="H30" s="4" t="s">
        <v>1</v>
      </c>
      <c r="I30" s="17">
        <f t="shared" si="0"/>
        <v>500000</v>
      </c>
      <c r="J30" s="17"/>
      <c r="K30" s="17"/>
      <c r="L30" s="18">
        <f t="shared" si="1"/>
        <v>500000</v>
      </c>
      <c r="M30" s="18"/>
    </row>
    <row r="31" spans="1:13" s="1" customFormat="1" ht="34.15" customHeight="1">
      <c r="A31" s="15" t="s">
        <v>53</v>
      </c>
      <c r="B31" s="15"/>
      <c r="C31" s="16" t="s">
        <v>16</v>
      </c>
      <c r="D31" s="16"/>
      <c r="E31" s="16"/>
      <c r="F31" s="4" t="s">
        <v>52</v>
      </c>
      <c r="G31" s="4" t="s">
        <v>54</v>
      </c>
      <c r="H31" s="4" t="s">
        <v>1</v>
      </c>
      <c r="I31" s="17">
        <f t="shared" si="0"/>
        <v>500000</v>
      </c>
      <c r="J31" s="17"/>
      <c r="K31" s="17"/>
      <c r="L31" s="18">
        <f t="shared" si="1"/>
        <v>500000</v>
      </c>
      <c r="M31" s="18"/>
    </row>
    <row r="32" spans="1:13" s="1" customFormat="1" ht="34.15" customHeight="1">
      <c r="A32" s="15" t="s">
        <v>55</v>
      </c>
      <c r="B32" s="15"/>
      <c r="C32" s="16" t="s">
        <v>16</v>
      </c>
      <c r="D32" s="16"/>
      <c r="E32" s="16"/>
      <c r="F32" s="4" t="s">
        <v>52</v>
      </c>
      <c r="G32" s="4" t="s">
        <v>56</v>
      </c>
      <c r="H32" s="4" t="s">
        <v>1</v>
      </c>
      <c r="I32" s="17">
        <f t="shared" si="0"/>
        <v>500000</v>
      </c>
      <c r="J32" s="17"/>
      <c r="K32" s="17"/>
      <c r="L32" s="18">
        <f t="shared" si="1"/>
        <v>500000</v>
      </c>
      <c r="M32" s="18"/>
    </row>
    <row r="33" spans="1:13" s="1" customFormat="1" ht="34.15" customHeight="1">
      <c r="A33" s="15" t="s">
        <v>53</v>
      </c>
      <c r="B33" s="15"/>
      <c r="C33" s="16" t="s">
        <v>16</v>
      </c>
      <c r="D33" s="16"/>
      <c r="E33" s="16"/>
      <c r="F33" s="4" t="s">
        <v>52</v>
      </c>
      <c r="G33" s="4" t="s">
        <v>57</v>
      </c>
      <c r="H33" s="4" t="s">
        <v>1</v>
      </c>
      <c r="I33" s="17">
        <f t="shared" si="0"/>
        <v>500000</v>
      </c>
      <c r="J33" s="17"/>
      <c r="K33" s="17"/>
      <c r="L33" s="18">
        <f t="shared" si="1"/>
        <v>500000</v>
      </c>
      <c r="M33" s="18"/>
    </row>
    <row r="34" spans="1:13" s="1" customFormat="1" ht="24" customHeight="1">
      <c r="A34" s="15" t="s">
        <v>33</v>
      </c>
      <c r="B34" s="15"/>
      <c r="C34" s="16" t="s">
        <v>16</v>
      </c>
      <c r="D34" s="16"/>
      <c r="E34" s="16"/>
      <c r="F34" s="4" t="s">
        <v>52</v>
      </c>
      <c r="G34" s="4" t="s">
        <v>57</v>
      </c>
      <c r="H34" s="4" t="s">
        <v>34</v>
      </c>
      <c r="I34" s="17">
        <f t="shared" si="0"/>
        <v>500000</v>
      </c>
      <c r="J34" s="17"/>
      <c r="K34" s="17"/>
      <c r="L34" s="18">
        <f t="shared" si="1"/>
        <v>500000</v>
      </c>
      <c r="M34" s="18"/>
    </row>
    <row r="35" spans="1:13" s="1" customFormat="1" ht="13.9" customHeight="1">
      <c r="A35" s="15" t="s">
        <v>58</v>
      </c>
      <c r="B35" s="15"/>
      <c r="C35" s="16" t="s">
        <v>16</v>
      </c>
      <c r="D35" s="16"/>
      <c r="E35" s="16"/>
      <c r="F35" s="4" t="s">
        <v>59</v>
      </c>
      <c r="G35" s="4" t="s">
        <v>1</v>
      </c>
      <c r="H35" s="4" t="s">
        <v>1</v>
      </c>
      <c r="I35" s="17">
        <f>25829879</f>
        <v>25829879</v>
      </c>
      <c r="J35" s="17"/>
      <c r="K35" s="17"/>
      <c r="L35" s="18">
        <f>11914699</f>
        <v>11914699</v>
      </c>
      <c r="M35" s="18"/>
    </row>
    <row r="36" spans="1:13" s="1" customFormat="1" ht="13.9" customHeight="1">
      <c r="A36" s="15" t="s">
        <v>60</v>
      </c>
      <c r="B36" s="15"/>
      <c r="C36" s="16" t="s">
        <v>16</v>
      </c>
      <c r="D36" s="16"/>
      <c r="E36" s="16"/>
      <c r="F36" s="4" t="s">
        <v>61</v>
      </c>
      <c r="G36" s="4" t="s">
        <v>1</v>
      </c>
      <c r="H36" s="4" t="s">
        <v>1</v>
      </c>
      <c r="I36" s="17">
        <f>340000</f>
        <v>340000</v>
      </c>
      <c r="J36" s="17"/>
      <c r="K36" s="17"/>
      <c r="L36" s="18">
        <f>340000</f>
        <v>340000</v>
      </c>
      <c r="M36" s="18"/>
    </row>
    <row r="37" spans="1:13" s="1" customFormat="1" ht="13.9" customHeight="1">
      <c r="A37" s="15" t="s">
        <v>62</v>
      </c>
      <c r="B37" s="15"/>
      <c r="C37" s="16" t="s">
        <v>16</v>
      </c>
      <c r="D37" s="16"/>
      <c r="E37" s="16"/>
      <c r="F37" s="4" t="s">
        <v>61</v>
      </c>
      <c r="G37" s="4" t="s">
        <v>63</v>
      </c>
      <c r="H37" s="4" t="s">
        <v>1</v>
      </c>
      <c r="I37" s="17">
        <f>100000</f>
        <v>100000</v>
      </c>
      <c r="J37" s="17"/>
      <c r="K37" s="17"/>
      <c r="L37" s="18">
        <f>100000</f>
        <v>100000</v>
      </c>
      <c r="M37" s="18"/>
    </row>
    <row r="38" spans="1:13" s="1" customFormat="1" ht="24" customHeight="1">
      <c r="A38" s="15" t="s">
        <v>64</v>
      </c>
      <c r="B38" s="15"/>
      <c r="C38" s="16" t="s">
        <v>16</v>
      </c>
      <c r="D38" s="16"/>
      <c r="E38" s="16"/>
      <c r="F38" s="4" t="s">
        <v>61</v>
      </c>
      <c r="G38" s="4" t="s">
        <v>65</v>
      </c>
      <c r="H38" s="4" t="s">
        <v>1</v>
      </c>
      <c r="I38" s="17">
        <f>100000</f>
        <v>100000</v>
      </c>
      <c r="J38" s="17"/>
      <c r="K38" s="17"/>
      <c r="L38" s="18">
        <f>100000</f>
        <v>100000</v>
      </c>
      <c r="M38" s="18"/>
    </row>
    <row r="39" spans="1:13" s="1" customFormat="1" ht="24" customHeight="1">
      <c r="A39" s="15" t="s">
        <v>66</v>
      </c>
      <c r="B39" s="15"/>
      <c r="C39" s="16" t="s">
        <v>16</v>
      </c>
      <c r="D39" s="16"/>
      <c r="E39" s="16"/>
      <c r="F39" s="4" t="s">
        <v>61</v>
      </c>
      <c r="G39" s="4" t="s">
        <v>67</v>
      </c>
      <c r="H39" s="4" t="s">
        <v>1</v>
      </c>
      <c r="I39" s="17">
        <f>100000</f>
        <v>100000</v>
      </c>
      <c r="J39" s="17"/>
      <c r="K39" s="17"/>
      <c r="L39" s="18">
        <f>100000</f>
        <v>100000</v>
      </c>
      <c r="M39" s="18"/>
    </row>
    <row r="40" spans="1:13" s="1" customFormat="1" ht="24" customHeight="1">
      <c r="A40" s="15" t="s">
        <v>33</v>
      </c>
      <c r="B40" s="15"/>
      <c r="C40" s="16" t="s">
        <v>16</v>
      </c>
      <c r="D40" s="16"/>
      <c r="E40" s="16"/>
      <c r="F40" s="4" t="s">
        <v>61</v>
      </c>
      <c r="G40" s="4" t="s">
        <v>67</v>
      </c>
      <c r="H40" s="4" t="s">
        <v>34</v>
      </c>
      <c r="I40" s="17">
        <f>100000</f>
        <v>100000</v>
      </c>
      <c r="J40" s="17"/>
      <c r="K40" s="17"/>
      <c r="L40" s="18">
        <f>100000</f>
        <v>100000</v>
      </c>
      <c r="M40" s="18"/>
    </row>
    <row r="41" spans="1:13" s="1" customFormat="1" ht="34.15" customHeight="1">
      <c r="A41" s="15" t="s">
        <v>68</v>
      </c>
      <c r="B41" s="15"/>
      <c r="C41" s="16" t="s">
        <v>16</v>
      </c>
      <c r="D41" s="16"/>
      <c r="E41" s="16"/>
      <c r="F41" s="4" t="s">
        <v>61</v>
      </c>
      <c r="G41" s="4" t="s">
        <v>69</v>
      </c>
      <c r="H41" s="4" t="s">
        <v>1</v>
      </c>
      <c r="I41" s="17">
        <f>240000</f>
        <v>240000</v>
      </c>
      <c r="J41" s="17"/>
      <c r="K41" s="17"/>
      <c r="L41" s="18">
        <f>240000</f>
        <v>240000</v>
      </c>
      <c r="M41" s="18"/>
    </row>
    <row r="42" spans="1:13" s="1" customFormat="1" ht="55.15" customHeight="1">
      <c r="A42" s="15" t="s">
        <v>70</v>
      </c>
      <c r="B42" s="15"/>
      <c r="C42" s="16" t="s">
        <v>16</v>
      </c>
      <c r="D42" s="16"/>
      <c r="E42" s="16"/>
      <c r="F42" s="4" t="s">
        <v>61</v>
      </c>
      <c r="G42" s="4" t="s">
        <v>71</v>
      </c>
      <c r="H42" s="4" t="s">
        <v>1</v>
      </c>
      <c r="I42" s="17">
        <f>240000</f>
        <v>240000</v>
      </c>
      <c r="J42" s="17"/>
      <c r="K42" s="17"/>
      <c r="L42" s="18">
        <f>240000</f>
        <v>240000</v>
      </c>
      <c r="M42" s="18"/>
    </row>
    <row r="43" spans="1:13" s="1" customFormat="1" ht="24" customHeight="1">
      <c r="A43" s="15" t="s">
        <v>33</v>
      </c>
      <c r="B43" s="15"/>
      <c r="C43" s="16" t="s">
        <v>16</v>
      </c>
      <c r="D43" s="16"/>
      <c r="E43" s="16"/>
      <c r="F43" s="4" t="s">
        <v>61</v>
      </c>
      <c r="G43" s="4" t="s">
        <v>71</v>
      </c>
      <c r="H43" s="4" t="s">
        <v>34</v>
      </c>
      <c r="I43" s="17">
        <f>240000</f>
        <v>240000</v>
      </c>
      <c r="J43" s="17"/>
      <c r="K43" s="17"/>
      <c r="L43" s="18">
        <f>240000</f>
        <v>240000</v>
      </c>
      <c r="M43" s="18"/>
    </row>
    <row r="44" spans="1:13" s="1" customFormat="1" ht="13.9" customHeight="1">
      <c r="A44" s="15" t="s">
        <v>72</v>
      </c>
      <c r="B44" s="15"/>
      <c r="C44" s="16" t="s">
        <v>16</v>
      </c>
      <c r="D44" s="16"/>
      <c r="E44" s="16"/>
      <c r="F44" s="4" t="s">
        <v>73</v>
      </c>
      <c r="G44" s="4" t="s">
        <v>1</v>
      </c>
      <c r="H44" s="4" t="s">
        <v>1</v>
      </c>
      <c r="I44" s="17">
        <f>16732084</f>
        <v>16732084</v>
      </c>
      <c r="J44" s="17"/>
      <c r="K44" s="17"/>
      <c r="L44" s="18">
        <f>750000</f>
        <v>750000</v>
      </c>
      <c r="M44" s="18"/>
    </row>
    <row r="45" spans="1:13" s="1" customFormat="1" ht="24" customHeight="1">
      <c r="A45" s="15" t="s">
        <v>74</v>
      </c>
      <c r="B45" s="15"/>
      <c r="C45" s="16" t="s">
        <v>16</v>
      </c>
      <c r="D45" s="16"/>
      <c r="E45" s="16"/>
      <c r="F45" s="4" t="s">
        <v>73</v>
      </c>
      <c r="G45" s="4" t="s">
        <v>75</v>
      </c>
      <c r="H45" s="4" t="s">
        <v>1</v>
      </c>
      <c r="I45" s="17">
        <f>16732084</f>
        <v>16732084</v>
      </c>
      <c r="J45" s="17"/>
      <c r="K45" s="17"/>
      <c r="L45" s="18">
        <f>750000</f>
        <v>750000</v>
      </c>
      <c r="M45" s="18"/>
    </row>
    <row r="46" spans="1:13" s="1" customFormat="1" ht="34.15" customHeight="1">
      <c r="A46" s="15" t="s">
        <v>76</v>
      </c>
      <c r="B46" s="15"/>
      <c r="C46" s="16" t="s">
        <v>16</v>
      </c>
      <c r="D46" s="16"/>
      <c r="E46" s="16"/>
      <c r="F46" s="4" t="s">
        <v>73</v>
      </c>
      <c r="G46" s="4" t="s">
        <v>77</v>
      </c>
      <c r="H46" s="4" t="s">
        <v>1</v>
      </c>
      <c r="I46" s="17">
        <f>16732084</f>
        <v>16732084</v>
      </c>
      <c r="J46" s="17"/>
      <c r="K46" s="17"/>
      <c r="L46" s="18">
        <f>750000</f>
        <v>750000</v>
      </c>
      <c r="M46" s="18"/>
    </row>
    <row r="47" spans="1:13" s="1" customFormat="1" ht="34.15" customHeight="1">
      <c r="A47" s="15" t="s">
        <v>78</v>
      </c>
      <c r="B47" s="15"/>
      <c r="C47" s="16" t="s">
        <v>16</v>
      </c>
      <c r="D47" s="16"/>
      <c r="E47" s="16"/>
      <c r="F47" s="4" t="s">
        <v>73</v>
      </c>
      <c r="G47" s="4" t="s">
        <v>79</v>
      </c>
      <c r="H47" s="4" t="s">
        <v>1</v>
      </c>
      <c r="I47" s="17">
        <f>750000</f>
        <v>750000</v>
      </c>
      <c r="J47" s="17"/>
      <c r="K47" s="17"/>
      <c r="L47" s="18">
        <f>750000</f>
        <v>750000</v>
      </c>
      <c r="M47" s="18"/>
    </row>
    <row r="48" spans="1:13" s="1" customFormat="1" ht="24" customHeight="1">
      <c r="A48" s="15" t="s">
        <v>33</v>
      </c>
      <c r="B48" s="15"/>
      <c r="C48" s="16" t="s">
        <v>16</v>
      </c>
      <c r="D48" s="16"/>
      <c r="E48" s="16"/>
      <c r="F48" s="4" t="s">
        <v>73</v>
      </c>
      <c r="G48" s="4" t="s">
        <v>79</v>
      </c>
      <c r="H48" s="4" t="s">
        <v>34</v>
      </c>
      <c r="I48" s="17">
        <f>750000</f>
        <v>750000</v>
      </c>
      <c r="J48" s="17"/>
      <c r="K48" s="17"/>
      <c r="L48" s="18">
        <f>750000</f>
        <v>750000</v>
      </c>
      <c r="M48" s="18"/>
    </row>
    <row r="49" spans="1:13" s="1" customFormat="1" ht="34.15" customHeight="1">
      <c r="A49" s="15" t="s">
        <v>80</v>
      </c>
      <c r="B49" s="15"/>
      <c r="C49" s="16" t="s">
        <v>16</v>
      </c>
      <c r="D49" s="16"/>
      <c r="E49" s="16"/>
      <c r="F49" s="4" t="s">
        <v>73</v>
      </c>
      <c r="G49" s="4" t="s">
        <v>81</v>
      </c>
      <c r="H49" s="4" t="s">
        <v>1</v>
      </c>
      <c r="I49" s="17">
        <f>15982084</f>
        <v>15982084</v>
      </c>
      <c r="J49" s="17"/>
      <c r="K49" s="17"/>
      <c r="L49" s="19" t="s">
        <v>1</v>
      </c>
      <c r="M49" s="19"/>
    </row>
    <row r="50" spans="1:13" s="1" customFormat="1" ht="24" customHeight="1">
      <c r="A50" s="15" t="s">
        <v>33</v>
      </c>
      <c r="B50" s="15"/>
      <c r="C50" s="16" t="s">
        <v>16</v>
      </c>
      <c r="D50" s="16"/>
      <c r="E50" s="16"/>
      <c r="F50" s="4" t="s">
        <v>73</v>
      </c>
      <c r="G50" s="4" t="s">
        <v>81</v>
      </c>
      <c r="H50" s="4" t="s">
        <v>34</v>
      </c>
      <c r="I50" s="17">
        <f>15982084</f>
        <v>15982084</v>
      </c>
      <c r="J50" s="17"/>
      <c r="K50" s="17"/>
      <c r="L50" s="19" t="s">
        <v>1</v>
      </c>
      <c r="M50" s="19"/>
    </row>
    <row r="51" spans="1:13" s="1" customFormat="1" ht="13.9" customHeight="1">
      <c r="A51" s="15" t="s">
        <v>82</v>
      </c>
      <c r="B51" s="15"/>
      <c r="C51" s="16" t="s">
        <v>16</v>
      </c>
      <c r="D51" s="16"/>
      <c r="E51" s="16"/>
      <c r="F51" s="4" t="s">
        <v>83</v>
      </c>
      <c r="G51" s="4" t="s">
        <v>1</v>
      </c>
      <c r="H51" s="4" t="s">
        <v>1</v>
      </c>
      <c r="I51" s="17">
        <f>8757795</f>
        <v>8757795</v>
      </c>
      <c r="J51" s="17"/>
      <c r="K51" s="17"/>
      <c r="L51" s="18">
        <f>10824699</f>
        <v>10824699</v>
      </c>
      <c r="M51" s="18"/>
    </row>
    <row r="52" spans="1:13" s="1" customFormat="1" ht="24" customHeight="1">
      <c r="A52" s="15" t="s">
        <v>84</v>
      </c>
      <c r="B52" s="15"/>
      <c r="C52" s="16" t="s">
        <v>16</v>
      </c>
      <c r="D52" s="16"/>
      <c r="E52" s="16"/>
      <c r="F52" s="4" t="s">
        <v>83</v>
      </c>
      <c r="G52" s="4" t="s">
        <v>85</v>
      </c>
      <c r="H52" s="4" t="s">
        <v>1</v>
      </c>
      <c r="I52" s="17">
        <f>8757795</f>
        <v>8757795</v>
      </c>
      <c r="J52" s="17"/>
      <c r="K52" s="17"/>
      <c r="L52" s="18">
        <f>10824699</f>
        <v>10824699</v>
      </c>
      <c r="M52" s="18"/>
    </row>
    <row r="53" spans="1:13" s="1" customFormat="1" ht="34.15" customHeight="1">
      <c r="A53" s="15" t="s">
        <v>86</v>
      </c>
      <c r="B53" s="15"/>
      <c r="C53" s="16" t="s">
        <v>16</v>
      </c>
      <c r="D53" s="16"/>
      <c r="E53" s="16"/>
      <c r="F53" s="4" t="s">
        <v>83</v>
      </c>
      <c r="G53" s="4" t="s">
        <v>87</v>
      </c>
      <c r="H53" s="4" t="s">
        <v>1</v>
      </c>
      <c r="I53" s="17">
        <f>3757795</f>
        <v>3757795</v>
      </c>
      <c r="J53" s="17"/>
      <c r="K53" s="17"/>
      <c r="L53" s="18">
        <f>5324699</f>
        <v>5324699</v>
      </c>
      <c r="M53" s="18"/>
    </row>
    <row r="54" spans="1:13" s="1" customFormat="1" ht="24" customHeight="1">
      <c r="A54" s="15" t="s">
        <v>88</v>
      </c>
      <c r="B54" s="15"/>
      <c r="C54" s="16" t="s">
        <v>16</v>
      </c>
      <c r="D54" s="16"/>
      <c r="E54" s="16"/>
      <c r="F54" s="4" t="s">
        <v>83</v>
      </c>
      <c r="G54" s="4" t="s">
        <v>89</v>
      </c>
      <c r="H54" s="4" t="s">
        <v>1</v>
      </c>
      <c r="I54" s="17">
        <f>3757795</f>
        <v>3757795</v>
      </c>
      <c r="J54" s="17"/>
      <c r="K54" s="17"/>
      <c r="L54" s="18">
        <f>5324699</f>
        <v>5324699</v>
      </c>
      <c r="M54" s="18"/>
    </row>
    <row r="55" spans="1:13" s="1" customFormat="1" ht="24" customHeight="1">
      <c r="A55" s="15" t="s">
        <v>90</v>
      </c>
      <c r="B55" s="15"/>
      <c r="C55" s="16" t="s">
        <v>16</v>
      </c>
      <c r="D55" s="16"/>
      <c r="E55" s="16"/>
      <c r="F55" s="4" t="s">
        <v>83</v>
      </c>
      <c r="G55" s="4" t="s">
        <v>91</v>
      </c>
      <c r="H55" s="4" t="s">
        <v>1</v>
      </c>
      <c r="I55" s="17">
        <f>3757795</f>
        <v>3757795</v>
      </c>
      <c r="J55" s="17"/>
      <c r="K55" s="17"/>
      <c r="L55" s="18">
        <f>5324699</f>
        <v>5324699</v>
      </c>
      <c r="M55" s="18"/>
    </row>
    <row r="56" spans="1:13" s="1" customFormat="1" ht="24" customHeight="1">
      <c r="A56" s="15" t="s">
        <v>33</v>
      </c>
      <c r="B56" s="15"/>
      <c r="C56" s="16" t="s">
        <v>16</v>
      </c>
      <c r="D56" s="16"/>
      <c r="E56" s="16"/>
      <c r="F56" s="4" t="s">
        <v>83</v>
      </c>
      <c r="G56" s="4" t="s">
        <v>91</v>
      </c>
      <c r="H56" s="4" t="s">
        <v>34</v>
      </c>
      <c r="I56" s="17">
        <f>3757795</f>
        <v>3757795</v>
      </c>
      <c r="J56" s="17"/>
      <c r="K56" s="17"/>
      <c r="L56" s="18">
        <f>5324699</f>
        <v>5324699</v>
      </c>
      <c r="M56" s="18"/>
    </row>
    <row r="57" spans="1:13" s="1" customFormat="1" ht="24" customHeight="1">
      <c r="A57" s="15" t="s">
        <v>92</v>
      </c>
      <c r="B57" s="15"/>
      <c r="C57" s="16" t="s">
        <v>16</v>
      </c>
      <c r="D57" s="16"/>
      <c r="E57" s="16"/>
      <c r="F57" s="4" t="s">
        <v>83</v>
      </c>
      <c r="G57" s="4" t="s">
        <v>93</v>
      </c>
      <c r="H57" s="4" t="s">
        <v>1</v>
      </c>
      <c r="I57" s="17">
        <f>5000000</f>
        <v>5000000</v>
      </c>
      <c r="J57" s="17"/>
      <c r="K57" s="17"/>
      <c r="L57" s="18">
        <f>5500000</f>
        <v>5500000</v>
      </c>
      <c r="M57" s="18"/>
    </row>
    <row r="58" spans="1:13" s="1" customFormat="1" ht="34.15" customHeight="1">
      <c r="A58" s="15" t="s">
        <v>94</v>
      </c>
      <c r="B58" s="15"/>
      <c r="C58" s="16" t="s">
        <v>16</v>
      </c>
      <c r="D58" s="16"/>
      <c r="E58" s="16"/>
      <c r="F58" s="4" t="s">
        <v>83</v>
      </c>
      <c r="G58" s="4" t="s">
        <v>95</v>
      </c>
      <c r="H58" s="4" t="s">
        <v>1</v>
      </c>
      <c r="I58" s="17">
        <f>5000000</f>
        <v>5000000</v>
      </c>
      <c r="J58" s="17"/>
      <c r="K58" s="17"/>
      <c r="L58" s="18">
        <f>5500000</f>
        <v>5500000</v>
      </c>
      <c r="M58" s="18"/>
    </row>
    <row r="59" spans="1:13" s="1" customFormat="1" ht="34.15" customHeight="1">
      <c r="A59" s="15" t="s">
        <v>96</v>
      </c>
      <c r="B59" s="15"/>
      <c r="C59" s="16" t="s">
        <v>16</v>
      </c>
      <c r="D59" s="16"/>
      <c r="E59" s="16"/>
      <c r="F59" s="4" t="s">
        <v>83</v>
      </c>
      <c r="G59" s="4" t="s">
        <v>97</v>
      </c>
      <c r="H59" s="4" t="s">
        <v>1</v>
      </c>
      <c r="I59" s="17">
        <f>5000000</f>
        <v>5000000</v>
      </c>
      <c r="J59" s="17"/>
      <c r="K59" s="17"/>
      <c r="L59" s="18">
        <f>5500000</f>
        <v>5500000</v>
      </c>
      <c r="M59" s="18"/>
    </row>
    <row r="60" spans="1:13" s="1" customFormat="1" ht="13.9" customHeight="1">
      <c r="A60" s="15" t="s">
        <v>98</v>
      </c>
      <c r="B60" s="15"/>
      <c r="C60" s="16" t="s">
        <v>16</v>
      </c>
      <c r="D60" s="16"/>
      <c r="E60" s="16"/>
      <c r="F60" s="4" t="s">
        <v>83</v>
      </c>
      <c r="G60" s="4" t="s">
        <v>97</v>
      </c>
      <c r="H60" s="4" t="s">
        <v>99</v>
      </c>
      <c r="I60" s="17">
        <f>5000000</f>
        <v>5000000</v>
      </c>
      <c r="J60" s="17"/>
      <c r="K60" s="17"/>
      <c r="L60" s="18">
        <f>5500000</f>
        <v>5500000</v>
      </c>
      <c r="M60" s="18"/>
    </row>
    <row r="61" spans="1:13" s="1" customFormat="1" ht="13.9" customHeight="1">
      <c r="A61" s="15" t="s">
        <v>100</v>
      </c>
      <c r="B61" s="15"/>
      <c r="C61" s="16" t="s">
        <v>16</v>
      </c>
      <c r="D61" s="16"/>
      <c r="E61" s="16"/>
      <c r="F61" s="4" t="s">
        <v>101</v>
      </c>
      <c r="G61" s="4" t="s">
        <v>1</v>
      </c>
      <c r="H61" s="4" t="s">
        <v>1</v>
      </c>
      <c r="I61" s="17">
        <f>584364</f>
        <v>584364</v>
      </c>
      <c r="J61" s="17"/>
      <c r="K61" s="17"/>
      <c r="L61" s="18">
        <f>584364</f>
        <v>584364</v>
      </c>
      <c r="M61" s="18"/>
    </row>
    <row r="62" spans="1:13" s="1" customFormat="1" ht="13.9" customHeight="1">
      <c r="A62" s="15" t="s">
        <v>102</v>
      </c>
      <c r="B62" s="15"/>
      <c r="C62" s="16" t="s">
        <v>16</v>
      </c>
      <c r="D62" s="16"/>
      <c r="E62" s="16"/>
      <c r="F62" s="4" t="s">
        <v>103</v>
      </c>
      <c r="G62" s="4" t="s">
        <v>1</v>
      </c>
      <c r="H62" s="4" t="s">
        <v>1</v>
      </c>
      <c r="I62" s="17">
        <f>34364</f>
        <v>34364</v>
      </c>
      <c r="J62" s="17"/>
      <c r="K62" s="17"/>
      <c r="L62" s="18">
        <f>34364</f>
        <v>34364</v>
      </c>
      <c r="M62" s="18"/>
    </row>
    <row r="63" spans="1:13" s="1" customFormat="1" ht="34.15" customHeight="1">
      <c r="A63" s="15" t="s">
        <v>43</v>
      </c>
      <c r="B63" s="15"/>
      <c r="C63" s="16" t="s">
        <v>16</v>
      </c>
      <c r="D63" s="16"/>
      <c r="E63" s="16"/>
      <c r="F63" s="4" t="s">
        <v>103</v>
      </c>
      <c r="G63" s="4" t="s">
        <v>104</v>
      </c>
      <c r="H63" s="4" t="s">
        <v>1</v>
      </c>
      <c r="I63" s="17">
        <f>34364</f>
        <v>34364</v>
      </c>
      <c r="J63" s="17"/>
      <c r="K63" s="17"/>
      <c r="L63" s="18">
        <f>34364</f>
        <v>34364</v>
      </c>
      <c r="M63" s="18"/>
    </row>
    <row r="64" spans="1:13" s="1" customFormat="1" ht="45" customHeight="1">
      <c r="A64" s="15" t="s">
        <v>105</v>
      </c>
      <c r="B64" s="15"/>
      <c r="C64" s="16" t="s">
        <v>16</v>
      </c>
      <c r="D64" s="16"/>
      <c r="E64" s="16"/>
      <c r="F64" s="4" t="s">
        <v>103</v>
      </c>
      <c r="G64" s="4" t="s">
        <v>106</v>
      </c>
      <c r="H64" s="4" t="s">
        <v>1</v>
      </c>
      <c r="I64" s="17">
        <f>34364</f>
        <v>34364</v>
      </c>
      <c r="J64" s="17"/>
      <c r="K64" s="17"/>
      <c r="L64" s="18">
        <f>34364</f>
        <v>34364</v>
      </c>
      <c r="M64" s="18"/>
    </row>
    <row r="65" spans="1:13" s="1" customFormat="1" ht="13.9" customHeight="1">
      <c r="A65" s="15" t="s">
        <v>47</v>
      </c>
      <c r="B65" s="15"/>
      <c r="C65" s="16" t="s">
        <v>16</v>
      </c>
      <c r="D65" s="16"/>
      <c r="E65" s="16"/>
      <c r="F65" s="4" t="s">
        <v>103</v>
      </c>
      <c r="G65" s="4" t="s">
        <v>106</v>
      </c>
      <c r="H65" s="4" t="s">
        <v>48</v>
      </c>
      <c r="I65" s="17">
        <f>34364</f>
        <v>34364</v>
      </c>
      <c r="J65" s="17"/>
      <c r="K65" s="17"/>
      <c r="L65" s="18">
        <f>34364</f>
        <v>34364</v>
      </c>
      <c r="M65" s="18"/>
    </row>
    <row r="66" spans="1:13" s="1" customFormat="1" ht="13.9" customHeight="1">
      <c r="A66" s="15" t="s">
        <v>107</v>
      </c>
      <c r="B66" s="15"/>
      <c r="C66" s="16" t="s">
        <v>16</v>
      </c>
      <c r="D66" s="16"/>
      <c r="E66" s="16"/>
      <c r="F66" s="4" t="s">
        <v>108</v>
      </c>
      <c r="G66" s="4" t="s">
        <v>1</v>
      </c>
      <c r="H66" s="4" t="s">
        <v>1</v>
      </c>
      <c r="I66" s="17">
        <f>550000</f>
        <v>550000</v>
      </c>
      <c r="J66" s="17"/>
      <c r="K66" s="17"/>
      <c r="L66" s="18">
        <f>550000</f>
        <v>550000</v>
      </c>
      <c r="M66" s="18"/>
    </row>
    <row r="67" spans="1:13" s="1" customFormat="1" ht="34.15" customHeight="1">
      <c r="A67" s="15" t="s">
        <v>109</v>
      </c>
      <c r="B67" s="15"/>
      <c r="C67" s="16" t="s">
        <v>16</v>
      </c>
      <c r="D67" s="16"/>
      <c r="E67" s="16"/>
      <c r="F67" s="4" t="s">
        <v>108</v>
      </c>
      <c r="G67" s="4" t="s">
        <v>110</v>
      </c>
      <c r="H67" s="4" t="s">
        <v>1</v>
      </c>
      <c r="I67" s="17">
        <f>550000</f>
        <v>550000</v>
      </c>
      <c r="J67" s="17"/>
      <c r="K67" s="17"/>
      <c r="L67" s="18">
        <f>550000</f>
        <v>550000</v>
      </c>
      <c r="M67" s="18"/>
    </row>
    <row r="68" spans="1:13" s="1" customFormat="1" ht="24" customHeight="1">
      <c r="A68" s="15" t="s">
        <v>111</v>
      </c>
      <c r="B68" s="15"/>
      <c r="C68" s="16" t="s">
        <v>16</v>
      </c>
      <c r="D68" s="16"/>
      <c r="E68" s="16"/>
      <c r="F68" s="4" t="s">
        <v>108</v>
      </c>
      <c r="G68" s="4" t="s">
        <v>112</v>
      </c>
      <c r="H68" s="4" t="s">
        <v>1</v>
      </c>
      <c r="I68" s="17">
        <f>550000</f>
        <v>550000</v>
      </c>
      <c r="J68" s="17"/>
      <c r="K68" s="17"/>
      <c r="L68" s="18">
        <f>550000</f>
        <v>550000</v>
      </c>
      <c r="M68" s="18"/>
    </row>
    <row r="69" spans="1:13" s="1" customFormat="1" ht="24" customHeight="1">
      <c r="A69" s="15" t="s">
        <v>113</v>
      </c>
      <c r="B69" s="15"/>
      <c r="C69" s="16" t="s">
        <v>16</v>
      </c>
      <c r="D69" s="16"/>
      <c r="E69" s="16"/>
      <c r="F69" s="4" t="s">
        <v>108</v>
      </c>
      <c r="G69" s="4" t="s">
        <v>114</v>
      </c>
      <c r="H69" s="4" t="s">
        <v>1</v>
      </c>
      <c r="I69" s="17">
        <f>550000</f>
        <v>550000</v>
      </c>
      <c r="J69" s="17"/>
      <c r="K69" s="17"/>
      <c r="L69" s="18">
        <f>550000</f>
        <v>550000</v>
      </c>
      <c r="M69" s="18"/>
    </row>
    <row r="70" spans="1:13" s="1" customFormat="1" ht="24" customHeight="1">
      <c r="A70" s="15" t="s">
        <v>33</v>
      </c>
      <c r="B70" s="15"/>
      <c r="C70" s="16" t="s">
        <v>16</v>
      </c>
      <c r="D70" s="16"/>
      <c r="E70" s="16"/>
      <c r="F70" s="4" t="s">
        <v>108</v>
      </c>
      <c r="G70" s="4" t="s">
        <v>114</v>
      </c>
      <c r="H70" s="4" t="s">
        <v>34</v>
      </c>
      <c r="I70" s="17">
        <f>550000</f>
        <v>550000</v>
      </c>
      <c r="J70" s="17"/>
      <c r="K70" s="17"/>
      <c r="L70" s="18">
        <f>550000</f>
        <v>550000</v>
      </c>
      <c r="M70" s="18"/>
    </row>
    <row r="71" spans="1:13" s="1" customFormat="1" ht="13.9" customHeight="1">
      <c r="A71" s="15" t="s">
        <v>115</v>
      </c>
      <c r="B71" s="15"/>
      <c r="C71" s="16" t="s">
        <v>16</v>
      </c>
      <c r="D71" s="16"/>
      <c r="E71" s="16"/>
      <c r="F71" s="4" t="s">
        <v>116</v>
      </c>
      <c r="G71" s="4" t="s">
        <v>1</v>
      </c>
      <c r="H71" s="4" t="s">
        <v>1</v>
      </c>
      <c r="I71" s="17">
        <f t="shared" ref="I71:I77" si="2">300000</f>
        <v>300000</v>
      </c>
      <c r="J71" s="17"/>
      <c r="K71" s="17"/>
      <c r="L71" s="18">
        <f t="shared" ref="L71:L77" si="3">300000</f>
        <v>300000</v>
      </c>
      <c r="M71" s="18"/>
    </row>
    <row r="72" spans="1:13" s="1" customFormat="1" ht="13.9" customHeight="1">
      <c r="A72" s="15" t="s">
        <v>117</v>
      </c>
      <c r="B72" s="15"/>
      <c r="C72" s="16" t="s">
        <v>16</v>
      </c>
      <c r="D72" s="16"/>
      <c r="E72" s="16"/>
      <c r="F72" s="4" t="s">
        <v>118</v>
      </c>
      <c r="G72" s="4" t="s">
        <v>1</v>
      </c>
      <c r="H72" s="4" t="s">
        <v>1</v>
      </c>
      <c r="I72" s="17">
        <f t="shared" si="2"/>
        <v>300000</v>
      </c>
      <c r="J72" s="17"/>
      <c r="K72" s="17"/>
      <c r="L72" s="18">
        <f t="shared" si="3"/>
        <v>300000</v>
      </c>
      <c r="M72" s="18"/>
    </row>
    <row r="73" spans="1:13" s="1" customFormat="1" ht="24" customHeight="1">
      <c r="A73" s="15" t="s">
        <v>119</v>
      </c>
      <c r="B73" s="15"/>
      <c r="C73" s="16" t="s">
        <v>16</v>
      </c>
      <c r="D73" s="16"/>
      <c r="E73" s="16"/>
      <c r="F73" s="4" t="s">
        <v>118</v>
      </c>
      <c r="G73" s="4" t="s">
        <v>120</v>
      </c>
      <c r="H73" s="4" t="s">
        <v>1</v>
      </c>
      <c r="I73" s="17">
        <f t="shared" si="2"/>
        <v>300000</v>
      </c>
      <c r="J73" s="17"/>
      <c r="K73" s="17"/>
      <c r="L73" s="18">
        <f t="shared" si="3"/>
        <v>300000</v>
      </c>
      <c r="M73" s="18"/>
    </row>
    <row r="74" spans="1:13" s="1" customFormat="1" ht="34.15" customHeight="1">
      <c r="A74" s="15" t="s">
        <v>121</v>
      </c>
      <c r="B74" s="15"/>
      <c r="C74" s="16" t="s">
        <v>16</v>
      </c>
      <c r="D74" s="16"/>
      <c r="E74" s="16"/>
      <c r="F74" s="4" t="s">
        <v>118</v>
      </c>
      <c r="G74" s="4" t="s">
        <v>122</v>
      </c>
      <c r="H74" s="4" t="s">
        <v>1</v>
      </c>
      <c r="I74" s="17">
        <f t="shared" si="2"/>
        <v>300000</v>
      </c>
      <c r="J74" s="17"/>
      <c r="K74" s="17"/>
      <c r="L74" s="18">
        <f t="shared" si="3"/>
        <v>300000</v>
      </c>
      <c r="M74" s="18"/>
    </row>
    <row r="75" spans="1:13" s="1" customFormat="1" ht="34.15" customHeight="1">
      <c r="A75" s="15" t="s">
        <v>123</v>
      </c>
      <c r="B75" s="15"/>
      <c r="C75" s="16" t="s">
        <v>16</v>
      </c>
      <c r="D75" s="16"/>
      <c r="E75" s="16"/>
      <c r="F75" s="4" t="s">
        <v>118</v>
      </c>
      <c r="G75" s="4" t="s">
        <v>124</v>
      </c>
      <c r="H75" s="4" t="s">
        <v>1</v>
      </c>
      <c r="I75" s="17">
        <f t="shared" si="2"/>
        <v>300000</v>
      </c>
      <c r="J75" s="17"/>
      <c r="K75" s="17"/>
      <c r="L75" s="18">
        <f t="shared" si="3"/>
        <v>300000</v>
      </c>
      <c r="M75" s="18"/>
    </row>
    <row r="76" spans="1:13" s="1" customFormat="1" ht="24" customHeight="1">
      <c r="A76" s="15" t="s">
        <v>125</v>
      </c>
      <c r="B76" s="15"/>
      <c r="C76" s="16" t="s">
        <v>16</v>
      </c>
      <c r="D76" s="16"/>
      <c r="E76" s="16"/>
      <c r="F76" s="4" t="s">
        <v>118</v>
      </c>
      <c r="G76" s="4" t="s">
        <v>126</v>
      </c>
      <c r="H76" s="4" t="s">
        <v>1</v>
      </c>
      <c r="I76" s="17">
        <f t="shared" si="2"/>
        <v>300000</v>
      </c>
      <c r="J76" s="17"/>
      <c r="K76" s="17"/>
      <c r="L76" s="18">
        <f t="shared" si="3"/>
        <v>300000</v>
      </c>
      <c r="M76" s="18"/>
    </row>
    <row r="77" spans="1:13" s="1" customFormat="1" ht="24" customHeight="1">
      <c r="A77" s="15" t="s">
        <v>127</v>
      </c>
      <c r="B77" s="15"/>
      <c r="C77" s="16" t="s">
        <v>16</v>
      </c>
      <c r="D77" s="16"/>
      <c r="E77" s="16"/>
      <c r="F77" s="4" t="s">
        <v>118</v>
      </c>
      <c r="G77" s="4" t="s">
        <v>126</v>
      </c>
      <c r="H77" s="4" t="s">
        <v>128</v>
      </c>
      <c r="I77" s="17">
        <f t="shared" si="2"/>
        <v>300000</v>
      </c>
      <c r="J77" s="17"/>
      <c r="K77" s="17"/>
      <c r="L77" s="18">
        <f t="shared" si="3"/>
        <v>300000</v>
      </c>
      <c r="M77" s="18"/>
    </row>
    <row r="78" spans="1:13" s="1" customFormat="1" ht="15" customHeight="1">
      <c r="A78" s="20" t="s">
        <v>129</v>
      </c>
      <c r="B78" s="20"/>
      <c r="C78" s="20"/>
      <c r="D78" s="20"/>
      <c r="E78" s="20"/>
      <c r="F78" s="20"/>
      <c r="G78" s="20"/>
      <c r="H78" s="20"/>
      <c r="I78" s="21">
        <f>32854583</f>
        <v>32854583</v>
      </c>
      <c r="J78" s="21"/>
      <c r="K78" s="21"/>
      <c r="L78" s="22">
        <f>18944403</f>
        <v>18944403</v>
      </c>
      <c r="M78" s="22"/>
    </row>
    <row r="79" spans="1:13" s="1" customFormat="1" ht="13.9" customHeight="1">
      <c r="A79" s="25" t="s">
        <v>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s="1" customFormat="1" ht="13.9" customHeight="1">
      <c r="A80" s="25" t="s">
        <v>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1" customFormat="1" ht="13.9" customHeight="1">
      <c r="A81" s="25" t="s">
        <v>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s="1" customFormat="1" ht="13.9" customHeight="1">
      <c r="A82" s="6" t="s">
        <v>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s="1" customFormat="1" ht="6" customHeight="1">
      <c r="A83" s="6" t="s">
        <v>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s="1" customFormat="1" ht="13.9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</sheetData>
  <mergeCells count="304">
    <mergeCell ref="G1:W1"/>
    <mergeCell ref="A79:M79"/>
    <mergeCell ref="A80:M80"/>
    <mergeCell ref="A81:M81"/>
    <mergeCell ref="A82:M82"/>
    <mergeCell ref="A83:M83"/>
    <mergeCell ref="A75:B75"/>
    <mergeCell ref="C75:E75"/>
    <mergeCell ref="I75:K75"/>
    <mergeCell ref="L75:M75"/>
    <mergeCell ref="A84:M84"/>
    <mergeCell ref="A77:B77"/>
    <mergeCell ref="C77:E77"/>
    <mergeCell ref="I77:K77"/>
    <mergeCell ref="L77:M77"/>
    <mergeCell ref="A78:H78"/>
    <mergeCell ref="I78:K78"/>
    <mergeCell ref="L78:M78"/>
    <mergeCell ref="A76:B76"/>
    <mergeCell ref="C76:E76"/>
    <mergeCell ref="I76:K76"/>
    <mergeCell ref="L76:M76"/>
    <mergeCell ref="A73:B73"/>
    <mergeCell ref="C73:E73"/>
    <mergeCell ref="I73:K73"/>
    <mergeCell ref="L73:M73"/>
    <mergeCell ref="A74:B74"/>
    <mergeCell ref="C74:E74"/>
    <mergeCell ref="I74:K74"/>
    <mergeCell ref="L74:M74"/>
    <mergeCell ref="A71:B71"/>
    <mergeCell ref="C71:E71"/>
    <mergeCell ref="I71:K71"/>
    <mergeCell ref="L71:M71"/>
    <mergeCell ref="A72:B72"/>
    <mergeCell ref="C72:E72"/>
    <mergeCell ref="I72:K72"/>
    <mergeCell ref="L72:M72"/>
    <mergeCell ref="A69:B69"/>
    <mergeCell ref="C69:E69"/>
    <mergeCell ref="I69:K69"/>
    <mergeCell ref="L69:M69"/>
    <mergeCell ref="A70:B70"/>
    <mergeCell ref="C70:E70"/>
    <mergeCell ref="I70:K70"/>
    <mergeCell ref="L70:M70"/>
    <mergeCell ref="A67:B67"/>
    <mergeCell ref="C67:E67"/>
    <mergeCell ref="I67:K67"/>
    <mergeCell ref="L67:M67"/>
    <mergeCell ref="A68:B68"/>
    <mergeCell ref="C68:E68"/>
    <mergeCell ref="I68:K68"/>
    <mergeCell ref="L68:M68"/>
    <mergeCell ref="A65:B65"/>
    <mergeCell ref="C65:E65"/>
    <mergeCell ref="I65:K65"/>
    <mergeCell ref="L65:M65"/>
    <mergeCell ref="A66:B66"/>
    <mergeCell ref="C66:E66"/>
    <mergeCell ref="I66:K66"/>
    <mergeCell ref="L66:M66"/>
    <mergeCell ref="A63:B63"/>
    <mergeCell ref="C63:E63"/>
    <mergeCell ref="I63:K63"/>
    <mergeCell ref="L63:M63"/>
    <mergeCell ref="A64:B64"/>
    <mergeCell ref="C64:E64"/>
    <mergeCell ref="I64:K64"/>
    <mergeCell ref="L64:M64"/>
    <mergeCell ref="A61:B61"/>
    <mergeCell ref="C61:E61"/>
    <mergeCell ref="I61:K61"/>
    <mergeCell ref="L61:M61"/>
    <mergeCell ref="A62:B62"/>
    <mergeCell ref="C62:E62"/>
    <mergeCell ref="I62:K62"/>
    <mergeCell ref="L62:M62"/>
    <mergeCell ref="A59:B59"/>
    <mergeCell ref="C59:E59"/>
    <mergeCell ref="I59:K59"/>
    <mergeCell ref="L59:M59"/>
    <mergeCell ref="A60:B60"/>
    <mergeCell ref="C60:E60"/>
    <mergeCell ref="I60:K60"/>
    <mergeCell ref="L60:M60"/>
    <mergeCell ref="A57:B57"/>
    <mergeCell ref="C57:E57"/>
    <mergeCell ref="I57:K57"/>
    <mergeCell ref="L57:M57"/>
    <mergeCell ref="A58:B58"/>
    <mergeCell ref="C58:E58"/>
    <mergeCell ref="I58:K58"/>
    <mergeCell ref="L58:M58"/>
    <mergeCell ref="A55:B55"/>
    <mergeCell ref="C55:E55"/>
    <mergeCell ref="I55:K55"/>
    <mergeCell ref="L55:M55"/>
    <mergeCell ref="A56:B56"/>
    <mergeCell ref="C56:E56"/>
    <mergeCell ref="I56:K56"/>
    <mergeCell ref="L56:M56"/>
    <mergeCell ref="A53:B53"/>
    <mergeCell ref="C53:E53"/>
    <mergeCell ref="I53:K53"/>
    <mergeCell ref="L53:M53"/>
    <mergeCell ref="A54:B54"/>
    <mergeCell ref="C54:E54"/>
    <mergeCell ref="I54:K54"/>
    <mergeCell ref="L54:M54"/>
    <mergeCell ref="A51:B51"/>
    <mergeCell ref="C51:E51"/>
    <mergeCell ref="I51:K51"/>
    <mergeCell ref="L51:M51"/>
    <mergeCell ref="A52:B52"/>
    <mergeCell ref="C52:E52"/>
    <mergeCell ref="I52:K52"/>
    <mergeCell ref="L52:M52"/>
    <mergeCell ref="A49:B49"/>
    <mergeCell ref="C49:E49"/>
    <mergeCell ref="I49:K49"/>
    <mergeCell ref="L49:M49"/>
    <mergeCell ref="A50:B50"/>
    <mergeCell ref="C50:E50"/>
    <mergeCell ref="I50:K50"/>
    <mergeCell ref="L50:M50"/>
    <mergeCell ref="A47:B47"/>
    <mergeCell ref="C47:E47"/>
    <mergeCell ref="I47:K47"/>
    <mergeCell ref="L47:M47"/>
    <mergeCell ref="A48:B48"/>
    <mergeCell ref="C48:E48"/>
    <mergeCell ref="I48:K48"/>
    <mergeCell ref="L48:M48"/>
    <mergeCell ref="A45:B45"/>
    <mergeCell ref="C45:E45"/>
    <mergeCell ref="I45:K45"/>
    <mergeCell ref="L45:M45"/>
    <mergeCell ref="A46:B46"/>
    <mergeCell ref="C46:E46"/>
    <mergeCell ref="I46:K46"/>
    <mergeCell ref="L46:M46"/>
    <mergeCell ref="A43:B43"/>
    <mergeCell ref="C43:E43"/>
    <mergeCell ref="I43:K43"/>
    <mergeCell ref="L43:M43"/>
    <mergeCell ref="A44:B44"/>
    <mergeCell ref="C44:E44"/>
    <mergeCell ref="I44:K44"/>
    <mergeCell ref="L44:M44"/>
    <mergeCell ref="A41:B41"/>
    <mergeCell ref="C41:E41"/>
    <mergeCell ref="I41:K41"/>
    <mergeCell ref="L41:M41"/>
    <mergeCell ref="A42:B42"/>
    <mergeCell ref="C42:E42"/>
    <mergeCell ref="I42:K42"/>
    <mergeCell ref="L42:M42"/>
    <mergeCell ref="A39:B39"/>
    <mergeCell ref="C39:E39"/>
    <mergeCell ref="I39:K39"/>
    <mergeCell ref="L39:M39"/>
    <mergeCell ref="A40:B40"/>
    <mergeCell ref="C40:E40"/>
    <mergeCell ref="I40:K40"/>
    <mergeCell ref="L40:M40"/>
    <mergeCell ref="A37:B37"/>
    <mergeCell ref="C37:E37"/>
    <mergeCell ref="I37:K37"/>
    <mergeCell ref="L37:M37"/>
    <mergeCell ref="A38:B38"/>
    <mergeCell ref="C38:E38"/>
    <mergeCell ref="I38:K38"/>
    <mergeCell ref="L38:M38"/>
    <mergeCell ref="A35:B35"/>
    <mergeCell ref="C35:E35"/>
    <mergeCell ref="I35:K35"/>
    <mergeCell ref="L35:M35"/>
    <mergeCell ref="A36:B36"/>
    <mergeCell ref="C36:E36"/>
    <mergeCell ref="I36:K36"/>
    <mergeCell ref="L36:M36"/>
    <mergeCell ref="A33:B33"/>
    <mergeCell ref="C33:E33"/>
    <mergeCell ref="I33:K33"/>
    <mergeCell ref="L33:M33"/>
    <mergeCell ref="A34:B34"/>
    <mergeCell ref="C34:E34"/>
    <mergeCell ref="I34:K34"/>
    <mergeCell ref="L34:M34"/>
    <mergeCell ref="A31:B31"/>
    <mergeCell ref="C31:E31"/>
    <mergeCell ref="I31:K31"/>
    <mergeCell ref="L31:M31"/>
    <mergeCell ref="A32:B32"/>
    <mergeCell ref="C32:E32"/>
    <mergeCell ref="I32:K32"/>
    <mergeCell ref="L32:M32"/>
    <mergeCell ref="A29:B29"/>
    <mergeCell ref="C29:E29"/>
    <mergeCell ref="I29:K29"/>
    <mergeCell ref="L29:M29"/>
    <mergeCell ref="A30:B30"/>
    <mergeCell ref="C30:E30"/>
    <mergeCell ref="I30:K30"/>
    <mergeCell ref="L30:M30"/>
    <mergeCell ref="A27:B27"/>
    <mergeCell ref="C27:E27"/>
    <mergeCell ref="I27:K27"/>
    <mergeCell ref="L27:M27"/>
    <mergeCell ref="A28:B28"/>
    <mergeCell ref="C28:E28"/>
    <mergeCell ref="I28:K28"/>
    <mergeCell ref="L28:M28"/>
    <mergeCell ref="A25:B25"/>
    <mergeCell ref="C25:E25"/>
    <mergeCell ref="I25:K25"/>
    <mergeCell ref="L25:M25"/>
    <mergeCell ref="A26:B26"/>
    <mergeCell ref="C26:E26"/>
    <mergeCell ref="I26:K26"/>
    <mergeCell ref="L26:M26"/>
    <mergeCell ref="A23:B23"/>
    <mergeCell ref="C23:E23"/>
    <mergeCell ref="I23:K23"/>
    <mergeCell ref="L23:M23"/>
    <mergeCell ref="A24:B24"/>
    <mergeCell ref="C24:E24"/>
    <mergeCell ref="I24:K24"/>
    <mergeCell ref="L24:M24"/>
    <mergeCell ref="A21:B21"/>
    <mergeCell ref="C21:E21"/>
    <mergeCell ref="I21:K21"/>
    <mergeCell ref="L21:M21"/>
    <mergeCell ref="A22:B22"/>
    <mergeCell ref="C22:E22"/>
    <mergeCell ref="I22:K22"/>
    <mergeCell ref="L22:M22"/>
    <mergeCell ref="A19:B19"/>
    <mergeCell ref="C19:E19"/>
    <mergeCell ref="I19:K19"/>
    <mergeCell ref="L19:M19"/>
    <mergeCell ref="A20:B20"/>
    <mergeCell ref="C20:E20"/>
    <mergeCell ref="I20:K20"/>
    <mergeCell ref="L20:M20"/>
    <mergeCell ref="A17:B17"/>
    <mergeCell ref="C17:E17"/>
    <mergeCell ref="I17:K17"/>
    <mergeCell ref="L17:M17"/>
    <mergeCell ref="A18:B18"/>
    <mergeCell ref="C18:E18"/>
    <mergeCell ref="I18:K18"/>
    <mergeCell ref="L18:M18"/>
    <mergeCell ref="A15:B15"/>
    <mergeCell ref="C15:E15"/>
    <mergeCell ref="I15:K15"/>
    <mergeCell ref="L15:M15"/>
    <mergeCell ref="A16:B16"/>
    <mergeCell ref="C16:E16"/>
    <mergeCell ref="I16:K16"/>
    <mergeCell ref="L16:M16"/>
    <mergeCell ref="A13:B13"/>
    <mergeCell ref="C13:E13"/>
    <mergeCell ref="I13:K13"/>
    <mergeCell ref="L13:M13"/>
    <mergeCell ref="A14:B14"/>
    <mergeCell ref="C14:E14"/>
    <mergeCell ref="I14:K14"/>
    <mergeCell ref="L14:M14"/>
    <mergeCell ref="A11:B11"/>
    <mergeCell ref="C11:E11"/>
    <mergeCell ref="I11:K11"/>
    <mergeCell ref="L11:M11"/>
    <mergeCell ref="A12:B12"/>
    <mergeCell ref="C12:E12"/>
    <mergeCell ref="I12:K12"/>
    <mergeCell ref="L12:M12"/>
    <mergeCell ref="A9:B9"/>
    <mergeCell ref="C9:E9"/>
    <mergeCell ref="I9:K9"/>
    <mergeCell ref="L9:M9"/>
    <mergeCell ref="A10:B10"/>
    <mergeCell ref="C10:E10"/>
    <mergeCell ref="I10:K10"/>
    <mergeCell ref="L10:M10"/>
    <mergeCell ref="A7:B7"/>
    <mergeCell ref="C7:E7"/>
    <mergeCell ref="I7:K7"/>
    <mergeCell ref="L7:M7"/>
    <mergeCell ref="A8:B8"/>
    <mergeCell ref="C8:E8"/>
    <mergeCell ref="I8:K8"/>
    <mergeCell ref="L8:M8"/>
    <mergeCell ref="A2:I2"/>
    <mergeCell ref="J2:M2"/>
    <mergeCell ref="A3:M3"/>
    <mergeCell ref="A4:M4"/>
    <mergeCell ref="A5:B6"/>
    <mergeCell ref="C5:H5"/>
    <mergeCell ref="C6:E6"/>
    <mergeCell ref="I5:M5"/>
    <mergeCell ref="I6:K6"/>
    <mergeCell ref="L6:M6"/>
  </mergeCells>
  <pageMargins left="0" right="0" top="0" bottom="0" header="0.51181102362204722" footer="0.51181102362204722"/>
  <pageSetup paperSize="9" scale="94" firstPageNumber="429496729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2017-11-15T12:52:23Z</cp:lastPrinted>
  <dcterms:created xsi:type="dcterms:W3CDTF">2017-11-15T12:29:19Z</dcterms:created>
  <dcterms:modified xsi:type="dcterms:W3CDTF">2017-12-05T06:55:50Z</dcterms:modified>
</cp:coreProperties>
</file>